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93" i="1"/>
  <c r="E13" i="2" l="1"/>
  <c r="E9"/>
  <c r="E12"/>
  <c r="C92" i="1" l="1"/>
  <c r="G44"/>
  <c r="F44"/>
  <c r="E44"/>
  <c r="D44"/>
  <c r="C44"/>
  <c r="C78"/>
  <c r="D78"/>
  <c r="E78"/>
  <c r="F78"/>
  <c r="G78"/>
  <c r="H48" l="1"/>
  <c r="H66"/>
  <c r="H76"/>
  <c r="H56"/>
  <c r="G83"/>
  <c r="H18"/>
  <c r="H21"/>
  <c r="H19"/>
  <c r="H20"/>
  <c r="H24"/>
  <c r="H28"/>
  <c r="H27"/>
  <c r="H23"/>
  <c r="H26"/>
  <c r="H29"/>
  <c r="H33"/>
  <c r="G84" l="1"/>
  <c r="H80"/>
  <c r="H47"/>
  <c r="H58"/>
  <c r="H51"/>
  <c r="H59"/>
  <c r="H62"/>
  <c r="H73"/>
  <c r="H74"/>
  <c r="H75"/>
  <c r="H63"/>
  <c r="H64"/>
  <c r="H55"/>
  <c r="H70"/>
  <c r="H67"/>
  <c r="H69"/>
  <c r="H53"/>
  <c r="H54"/>
  <c r="H49"/>
  <c r="H50"/>
  <c r="H72"/>
  <c r="H68"/>
  <c r="H71"/>
  <c r="H77"/>
  <c r="H52"/>
  <c r="H65"/>
  <c r="H61"/>
  <c r="H60"/>
  <c r="H57"/>
  <c r="H46"/>
  <c r="H7"/>
  <c r="H8"/>
  <c r="H9"/>
  <c r="H10"/>
  <c r="H41"/>
  <c r="H15"/>
  <c r="H14"/>
  <c r="H22"/>
  <c r="H32"/>
  <c r="H25"/>
  <c r="H34"/>
  <c r="H35"/>
  <c r="H16"/>
  <c r="H38"/>
  <c r="H31"/>
  <c r="H30"/>
  <c r="H40"/>
  <c r="H42"/>
  <c r="H36"/>
  <c r="H37"/>
  <c r="H17"/>
  <c r="H43"/>
  <c r="H6"/>
  <c r="H78" l="1"/>
  <c r="H44"/>
  <c r="F83"/>
  <c r="F85" l="1"/>
  <c r="G85" s="1"/>
  <c r="F84"/>
  <c r="C84"/>
  <c r="E83"/>
  <c r="D83"/>
  <c r="C83"/>
  <c r="H79"/>
  <c r="H86"/>
  <c r="H83" l="1"/>
  <c r="H85" s="1"/>
  <c r="C87" s="1"/>
  <c r="D84"/>
  <c r="E84"/>
  <c r="H84" l="1"/>
</calcChain>
</file>

<file path=xl/sharedStrings.xml><?xml version="1.0" encoding="utf-8"?>
<sst xmlns="http://schemas.openxmlformats.org/spreadsheetml/2006/main" count="124" uniqueCount="117">
  <si>
    <t>№пп</t>
  </si>
  <si>
    <t>Показатели</t>
  </si>
  <si>
    <t>1.</t>
  </si>
  <si>
    <t>2.</t>
  </si>
  <si>
    <t>3.</t>
  </si>
  <si>
    <t>Оплачено:</t>
  </si>
  <si>
    <t>3.1</t>
  </si>
  <si>
    <t>3.2</t>
  </si>
  <si>
    <t>3.3</t>
  </si>
  <si>
    <t>Итого заменено планово в метрах:</t>
  </si>
  <si>
    <t>4.</t>
  </si>
  <si>
    <t>Молодежный 1а-Ангарская 24 (из общей суммы 318500-103976 за счет программы)</t>
  </si>
  <si>
    <t>Солнечная 66-72</t>
  </si>
  <si>
    <t>Садовая 50-52</t>
  </si>
  <si>
    <t>Солнечная 40-Зеленая 16</t>
  </si>
  <si>
    <t>Звездная 56-60</t>
  </si>
  <si>
    <t>Звездная 66-80</t>
  </si>
  <si>
    <t>Ангарская 78-80</t>
  </si>
  <si>
    <t>Ангарская 74-78</t>
  </si>
  <si>
    <t>Школьная 28-30а</t>
  </si>
  <si>
    <t>Садовая 80-84</t>
  </si>
  <si>
    <t>Итого заменено при авариях в метрах:</t>
  </si>
  <si>
    <t>5.</t>
  </si>
  <si>
    <t>Закупка материалов</t>
  </si>
  <si>
    <t>6.</t>
  </si>
  <si>
    <t>7.</t>
  </si>
  <si>
    <t>Всего заменено в метрах</t>
  </si>
  <si>
    <t>8.</t>
  </si>
  <si>
    <t>Отчет по программе "Чистая вода"</t>
  </si>
  <si>
    <t>Звездная 56 А-Школьная 37</t>
  </si>
  <si>
    <t>3.4</t>
  </si>
  <si>
    <t>Набережная (в границах Школьная 62-Ангарская 38)</t>
  </si>
  <si>
    <t>Школьная 2-12</t>
  </si>
  <si>
    <t>Энергетиков 13-Звездная 130</t>
  </si>
  <si>
    <t>Лесная 33-38</t>
  </si>
  <si>
    <t>Лесная (в границах Звездная 1-Садовая 2)</t>
  </si>
  <si>
    <t>Зеленая 39-42</t>
  </si>
  <si>
    <t>Итого</t>
  </si>
  <si>
    <t>Плановый сбор, руб</t>
  </si>
  <si>
    <t>Собрано фактически, руб</t>
  </si>
  <si>
    <t>за гидравлический расчет, руб</t>
  </si>
  <si>
    <t>выполнено, но не оплачено работ на конец отчетного периода, руб</t>
  </si>
  <si>
    <t>оплачено за работы, выполненные , но не оплаченные в прошлых периодах, руб</t>
  </si>
  <si>
    <t>Звездная 36-Солнечная 38, метров</t>
  </si>
  <si>
    <t>Зеленая 28-Солнечная 60, метров</t>
  </si>
  <si>
    <t>Солнечная 60-66, метров</t>
  </si>
  <si>
    <t>Солнечная 72-90, метров</t>
  </si>
  <si>
    <t>Ангарская 19-31, метров</t>
  </si>
  <si>
    <t>Сосновая 18-22, метров</t>
  </si>
  <si>
    <t>Солнечная 18-46, метров</t>
  </si>
  <si>
    <t>Садовая 28-40, метров</t>
  </si>
  <si>
    <t>Сосновая 48-64, метров</t>
  </si>
  <si>
    <t>Школьная 27-Ангарская 17; Школьная 30 Г-56 А; пер. Молодежный (в границах Школьная 42-Молодежный 10), метров</t>
  </si>
  <si>
    <t>Сосновая 2-12; Сосновая 34-48, метров</t>
  </si>
  <si>
    <t>Сосновая 2-12, метров</t>
  </si>
  <si>
    <t>Ангарская 35 Б-Ангарская 39, метров</t>
  </si>
  <si>
    <t>пер. Цветочный (в границах Сосновая 36-Ангарская 58), метров</t>
  </si>
  <si>
    <t>Ангарская 38-42, метров</t>
  </si>
  <si>
    <t>Ангарская 84-90, метров</t>
  </si>
  <si>
    <t>Ангарская 44-58, метров</t>
  </si>
  <si>
    <t>Ангарская 62-68, метров</t>
  </si>
  <si>
    <t>Звездная 60-66, метров</t>
  </si>
  <si>
    <t>Зеленая в границах Набережная 1-Цветочный 15, метров</t>
  </si>
  <si>
    <t>Зеленая 42-45, метров</t>
  </si>
  <si>
    <t>Звездная 36-54 а, метров</t>
  </si>
  <si>
    <t>Зеленая 22/2-27, метров</t>
  </si>
  <si>
    <t>Садовая 2-6, метров</t>
  </si>
  <si>
    <t>Ангарская 1-Ангарская 17, метров</t>
  </si>
  <si>
    <t>Ангарская 4 А-Ангарская 16; ангарская 16-Солнечная 66 (315 м), метров</t>
  </si>
  <si>
    <t>Сосновая 24-32, метров</t>
  </si>
  <si>
    <t>Звездная 2-Звездная 4, метров</t>
  </si>
  <si>
    <t>Лесная 30-Лесная 33, метров</t>
  </si>
  <si>
    <t>Луговая 6, метров</t>
  </si>
  <si>
    <t>Школьная 32-Школьная 36, метров</t>
  </si>
  <si>
    <t>Школьная 66-62, метров</t>
  </si>
  <si>
    <t>Школьная 69-Звездная 88, метров</t>
  </si>
  <si>
    <t>Луговая-пер. Иркутский, метров</t>
  </si>
  <si>
    <t>Звездная 130-132, метров</t>
  </si>
  <si>
    <t>Ангарская 39-49, метров</t>
  </si>
  <si>
    <t>Садовая 14-24, метров</t>
  </si>
  <si>
    <t>Энергетиков 1-13, метров</t>
  </si>
  <si>
    <t>Зеленая 16-22/2, метров</t>
  </si>
  <si>
    <t>Оплачено за заменены при авариях , руб</t>
  </si>
  <si>
    <t>Заменено в метрах:</t>
  </si>
  <si>
    <t>Всего оплачено расходов в рублях:</t>
  </si>
  <si>
    <t>Остаток собранных средств на конец периода</t>
  </si>
  <si>
    <t>Заменено планово, метров:</t>
  </si>
  <si>
    <t xml:space="preserve"> Школьная 14-Школьная 22, (152 м), метров</t>
  </si>
  <si>
    <t>Солнечная 31,40, ВНБ, метров</t>
  </si>
  <si>
    <t>Солнечная 18-Школьная 3, метров</t>
  </si>
  <si>
    <t>Сосновая 22-24</t>
  </si>
  <si>
    <t>3.5</t>
  </si>
  <si>
    <r>
      <t>оплачено подрядчику за выполненные плановые</t>
    </r>
    <r>
      <rPr>
        <b/>
        <sz val="14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 xml:space="preserve"> работы</t>
    </r>
    <r>
      <rPr>
        <b/>
        <sz val="14"/>
        <color theme="1"/>
        <rFont val="Calibri"/>
        <family val="2"/>
        <charset val="204"/>
        <scheme val="minor"/>
      </rPr>
      <t>,</t>
    </r>
    <r>
      <rPr>
        <sz val="11"/>
        <color theme="1"/>
        <rFont val="Calibri"/>
        <family val="2"/>
        <scheme val="minor"/>
      </rPr>
      <t xml:space="preserve"> руб</t>
    </r>
  </si>
  <si>
    <t>Осталось заменить, метров</t>
  </si>
  <si>
    <t>Задолженность перед подрядчиком за выполненные работы</t>
  </si>
  <si>
    <t>Остаток денежных средств по программе на 31.12.2022</t>
  </si>
  <si>
    <t>Задолженность членов ТСН по взносам по программе "Чистая вода" на 31.12.2022</t>
  </si>
  <si>
    <t>Средства, необходимые для завершения программы: 2300*3100</t>
  </si>
  <si>
    <t>За счет продления программы:</t>
  </si>
  <si>
    <t>Расчеты по продлению программы "Чистая вода" на 2023 год</t>
  </si>
  <si>
    <t>№ пп</t>
  </si>
  <si>
    <t>Показатель</t>
  </si>
  <si>
    <t>Значение показателя</t>
  </si>
  <si>
    <t>Остаток поступивших денежных средств по программе на 31.12.2022</t>
  </si>
  <si>
    <t>ед. изм</t>
  </si>
  <si>
    <t>рублей</t>
  </si>
  <si>
    <t>Осталось заменить</t>
  </si>
  <si>
    <t>метров</t>
  </si>
  <si>
    <t>стоимость работ за единицу</t>
  </si>
  <si>
    <t>рублей за 1 метр</t>
  </si>
  <si>
    <t>№ строки</t>
  </si>
  <si>
    <t>Средства, необходимые для завершения программы  (строка 5*строку 6)</t>
  </si>
  <si>
    <t>Остаток денежных средств после поступления сумм задолженности членов ТСН и оплаты подрядчику за выполненные работы (строка 1+строка 2-строка 3)</t>
  </si>
  <si>
    <t>Размер взноса на 1 члена ТСН: (строка 7-строка 4)/604</t>
  </si>
  <si>
    <t>чел</t>
  </si>
  <si>
    <t>Количество членов ТСН (голосов) согласно реестра</t>
  </si>
  <si>
    <t>На 1 члена ТСН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</si>
</sst>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49" fontId="3" fillId="0" borderId="1" xfId="0" applyNumberFormat="1" applyFont="1" applyBorder="1"/>
    <xf numFmtId="3" fontId="3" fillId="0" borderId="1" xfId="0" applyNumberFormat="1" applyFont="1" applyBorder="1"/>
    <xf numFmtId="3" fontId="5" fillId="0" borderId="1" xfId="0" applyNumberFormat="1" applyFont="1" applyBorder="1"/>
    <xf numFmtId="14" fontId="0" fillId="0" borderId="0" xfId="0" applyNumberFormat="1"/>
    <xf numFmtId="0" fontId="6" fillId="0" borderId="0" xfId="0" applyFont="1"/>
    <xf numFmtId="0" fontId="5" fillId="0" borderId="1" xfId="0" applyFont="1" applyBorder="1"/>
    <xf numFmtId="3" fontId="7" fillId="0" borderId="0" xfId="0" applyNumberFormat="1" applyFont="1"/>
    <xf numFmtId="0" fontId="7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Font="1"/>
    <xf numFmtId="0" fontId="9" fillId="0" borderId="1" xfId="0" applyFont="1" applyBorder="1" applyAlignment="1">
      <alignment wrapText="1"/>
    </xf>
    <xf numFmtId="3" fontId="0" fillId="0" borderId="1" xfId="0" applyNumberFormat="1" applyFont="1" applyBorder="1"/>
    <xf numFmtId="3" fontId="10" fillId="0" borderId="1" xfId="0" applyNumberFormat="1" applyFont="1" applyBorder="1"/>
    <xf numFmtId="3" fontId="9" fillId="0" borderId="1" xfId="0" applyNumberFormat="1" applyFont="1" applyBorder="1"/>
    <xf numFmtId="3" fontId="0" fillId="0" borderId="0" xfId="0" applyNumberFormat="1" applyFont="1"/>
    <xf numFmtId="3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11" fillId="0" borderId="0" xfId="0" applyFont="1"/>
    <xf numFmtId="0" fontId="11" fillId="0" borderId="1" xfId="0" applyFont="1" applyBorder="1"/>
    <xf numFmtId="3" fontId="11" fillId="0" borderId="1" xfId="0" applyNumberFormat="1" applyFont="1" applyBorder="1"/>
    <xf numFmtId="3" fontId="11" fillId="0" borderId="0" xfId="0" applyNumberFormat="1" applyFo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2" fillId="0" borderId="0" xfId="0" applyFo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19"/>
  <sheetViews>
    <sheetView tabSelected="1" topLeftCell="A85" workbookViewId="0">
      <selection activeCell="I105" sqref="I105:I106"/>
    </sheetView>
  </sheetViews>
  <sheetFormatPr defaultRowHeight="15"/>
  <cols>
    <col min="2" max="2" width="60.5703125" bestFit="1" customWidth="1"/>
    <col min="3" max="5" width="12.42578125" bestFit="1" customWidth="1"/>
    <col min="6" max="6" width="13.42578125" bestFit="1" customWidth="1"/>
    <col min="7" max="7" width="15.42578125" style="18" customWidth="1"/>
    <col min="8" max="8" width="14" bestFit="1" customWidth="1"/>
    <col min="9" max="9" width="10.140625" bestFit="1" customWidth="1"/>
  </cols>
  <sheetData>
    <row r="2" spans="1:9" ht="18.75">
      <c r="B2" s="3" t="s">
        <v>28</v>
      </c>
    </row>
    <row r="5" spans="1:9" ht="18.75">
      <c r="A5" s="4" t="s">
        <v>0</v>
      </c>
      <c r="B5" s="4" t="s">
        <v>1</v>
      </c>
      <c r="C5" s="4">
        <v>2018</v>
      </c>
      <c r="D5" s="4">
        <v>2019</v>
      </c>
      <c r="E5" s="4">
        <v>2020</v>
      </c>
      <c r="F5" s="4">
        <v>2021</v>
      </c>
      <c r="G5" s="19">
        <v>2022</v>
      </c>
      <c r="H5" s="4" t="s">
        <v>37</v>
      </c>
    </row>
    <row r="6" spans="1:9">
      <c r="A6" s="5" t="s">
        <v>2</v>
      </c>
      <c r="B6" s="5" t="s">
        <v>38</v>
      </c>
      <c r="C6" s="6">
        <v>5294250</v>
      </c>
      <c r="D6" s="6">
        <v>5292000</v>
      </c>
      <c r="E6" s="6">
        <v>5157000</v>
      </c>
      <c r="F6" s="6">
        <v>5494125</v>
      </c>
      <c r="G6" s="20">
        <v>5210812</v>
      </c>
      <c r="H6" s="6">
        <f>SUM(C6:G6)</f>
        <v>26448187</v>
      </c>
    </row>
    <row r="7" spans="1:9">
      <c r="A7" s="5" t="s">
        <v>3</v>
      </c>
      <c r="B7" s="5" t="s">
        <v>39</v>
      </c>
      <c r="C7" s="6">
        <v>2550350</v>
      </c>
      <c r="D7" s="6">
        <v>3422724</v>
      </c>
      <c r="E7" s="6">
        <v>4914999</v>
      </c>
      <c r="F7" s="6">
        <v>6204208</v>
      </c>
      <c r="G7" s="20">
        <v>5550351</v>
      </c>
      <c r="H7" s="6">
        <f t="shared" ref="H7:H43" si="0">SUM(C7:G7)</f>
        <v>22642632</v>
      </c>
    </row>
    <row r="8" spans="1:9" ht="18.75">
      <c r="A8" s="5" t="s">
        <v>4</v>
      </c>
      <c r="B8" s="4" t="s">
        <v>5</v>
      </c>
      <c r="C8" s="6"/>
      <c r="D8" s="6"/>
      <c r="E8" s="6"/>
      <c r="F8" s="6"/>
      <c r="G8" s="20"/>
      <c r="H8" s="6">
        <f t="shared" si="0"/>
        <v>0</v>
      </c>
    </row>
    <row r="9" spans="1:9">
      <c r="A9" s="7" t="s">
        <v>6</v>
      </c>
      <c r="B9" s="5" t="s">
        <v>40</v>
      </c>
      <c r="C9" s="6"/>
      <c r="D9" s="6">
        <v>80000</v>
      </c>
      <c r="E9" s="6"/>
      <c r="F9" s="6"/>
      <c r="G9" s="20"/>
      <c r="H9" s="6">
        <f t="shared" si="0"/>
        <v>80000</v>
      </c>
    </row>
    <row r="10" spans="1:9" ht="33.75">
      <c r="A10" s="7" t="s">
        <v>7</v>
      </c>
      <c r="B10" s="8" t="s">
        <v>92</v>
      </c>
      <c r="C10" s="11">
        <v>1922000</v>
      </c>
      <c r="D10" s="11">
        <v>652050</v>
      </c>
      <c r="E10" s="11">
        <v>1905550</v>
      </c>
      <c r="F10" s="11">
        <v>2504720</v>
      </c>
      <c r="G10" s="21">
        <v>1501020</v>
      </c>
      <c r="H10" s="6">
        <f t="shared" si="0"/>
        <v>8485340</v>
      </c>
    </row>
    <row r="11" spans="1:9" ht="30">
      <c r="A11" s="7" t="s">
        <v>8</v>
      </c>
      <c r="B11" s="8" t="s">
        <v>41</v>
      </c>
      <c r="C11" s="6"/>
      <c r="D11" s="6"/>
      <c r="E11" s="6">
        <v>400000</v>
      </c>
      <c r="F11" s="6">
        <v>2899180</v>
      </c>
      <c r="G11" s="20">
        <v>2918530</v>
      </c>
      <c r="H11" s="6"/>
    </row>
    <row r="12" spans="1:9" ht="30">
      <c r="A12" s="7" t="s">
        <v>30</v>
      </c>
      <c r="B12" s="8" t="s">
        <v>42</v>
      </c>
      <c r="C12" s="11"/>
      <c r="D12" s="11"/>
      <c r="E12" s="11"/>
      <c r="F12" s="11">
        <v>400000</v>
      </c>
      <c r="G12" s="21">
        <v>2899180</v>
      </c>
      <c r="H12" s="6">
        <v>3299180</v>
      </c>
      <c r="I12" s="12"/>
    </row>
    <row r="13" spans="1:9" ht="15.75">
      <c r="A13" s="7" t="s">
        <v>91</v>
      </c>
      <c r="B13" s="16" t="s">
        <v>86</v>
      </c>
      <c r="C13" s="11"/>
      <c r="D13" s="11"/>
      <c r="E13" s="11"/>
      <c r="F13" s="11"/>
      <c r="G13" s="21"/>
      <c r="H13" s="6"/>
      <c r="I13" s="12"/>
    </row>
    <row r="14" spans="1:9">
      <c r="A14" s="7"/>
      <c r="B14" s="5" t="s">
        <v>67</v>
      </c>
      <c r="C14" s="6">
        <v>254</v>
      </c>
      <c r="D14" s="6"/>
      <c r="E14" s="6"/>
      <c r="F14" s="6"/>
      <c r="G14" s="20"/>
      <c r="H14" s="6">
        <f t="shared" ref="H14:H21" si="1">SUM(C14:G14)</f>
        <v>254</v>
      </c>
    </row>
    <row r="15" spans="1:9" ht="30">
      <c r="A15" s="7"/>
      <c r="B15" s="8" t="s">
        <v>68</v>
      </c>
      <c r="C15" s="6">
        <v>315</v>
      </c>
      <c r="D15" s="6"/>
      <c r="E15" s="6"/>
      <c r="F15" s="6"/>
      <c r="G15" s="20"/>
      <c r="H15" s="6">
        <f t="shared" si="1"/>
        <v>315</v>
      </c>
    </row>
    <row r="16" spans="1:9">
      <c r="A16" s="7"/>
      <c r="B16" s="5" t="s">
        <v>47</v>
      </c>
      <c r="C16" s="6"/>
      <c r="D16" s="6"/>
      <c r="E16" s="6">
        <v>251</v>
      </c>
      <c r="F16" s="6"/>
      <c r="G16" s="20"/>
      <c r="H16" s="6">
        <f t="shared" si="1"/>
        <v>251</v>
      </c>
    </row>
    <row r="17" spans="1:8">
      <c r="A17" s="7"/>
      <c r="B17" s="5" t="s">
        <v>55</v>
      </c>
      <c r="C17" s="6"/>
      <c r="D17" s="6"/>
      <c r="E17" s="6"/>
      <c r="F17" s="6">
        <v>116</v>
      </c>
      <c r="G17" s="20"/>
      <c r="H17" s="6">
        <f t="shared" si="1"/>
        <v>116</v>
      </c>
    </row>
    <row r="18" spans="1:8">
      <c r="A18" s="7"/>
      <c r="B18" s="5" t="s">
        <v>57</v>
      </c>
      <c r="C18" s="6"/>
      <c r="D18" s="6"/>
      <c r="E18" s="6"/>
      <c r="F18" s="6"/>
      <c r="G18" s="20">
        <v>74</v>
      </c>
      <c r="H18" s="6">
        <f t="shared" si="1"/>
        <v>74</v>
      </c>
    </row>
    <row r="19" spans="1:8">
      <c r="A19" s="7"/>
      <c r="B19" s="5" t="s">
        <v>59</v>
      </c>
      <c r="C19" s="6"/>
      <c r="D19" s="6"/>
      <c r="E19" s="6"/>
      <c r="F19" s="6"/>
      <c r="G19" s="20">
        <v>143</v>
      </c>
      <c r="H19" s="6">
        <f t="shared" si="1"/>
        <v>143</v>
      </c>
    </row>
    <row r="20" spans="1:8">
      <c r="A20" s="7"/>
      <c r="B20" s="5" t="s">
        <v>60</v>
      </c>
      <c r="C20" s="6"/>
      <c r="D20" s="6"/>
      <c r="E20" s="6"/>
      <c r="F20" s="6"/>
      <c r="G20" s="20">
        <v>97</v>
      </c>
      <c r="H20" s="6">
        <f t="shared" si="1"/>
        <v>97</v>
      </c>
    </row>
    <row r="21" spans="1:8">
      <c r="A21" s="7"/>
      <c r="B21" s="5" t="s">
        <v>58</v>
      </c>
      <c r="C21" s="6"/>
      <c r="D21" s="6"/>
      <c r="E21" s="6"/>
      <c r="F21" s="6"/>
      <c r="G21" s="20">
        <v>122</v>
      </c>
      <c r="H21" s="6">
        <f t="shared" si="1"/>
        <v>122</v>
      </c>
    </row>
    <row r="22" spans="1:8">
      <c r="A22" s="7"/>
      <c r="B22" s="5" t="s">
        <v>43</v>
      </c>
      <c r="C22" s="6">
        <v>240</v>
      </c>
      <c r="D22" s="6"/>
      <c r="E22" s="6"/>
      <c r="F22" s="6"/>
      <c r="G22" s="20"/>
      <c r="H22" s="6">
        <f t="shared" si="0"/>
        <v>240</v>
      </c>
    </row>
    <row r="23" spans="1:8">
      <c r="A23" s="7"/>
      <c r="B23" s="5" t="s">
        <v>64</v>
      </c>
      <c r="C23" s="6"/>
      <c r="D23" s="6"/>
      <c r="E23" s="6"/>
      <c r="F23" s="6"/>
      <c r="G23" s="20">
        <v>294</v>
      </c>
      <c r="H23" s="6">
        <f t="shared" ref="H23:H31" si="2">SUM(C23:G23)</f>
        <v>294</v>
      </c>
    </row>
    <row r="24" spans="1:8">
      <c r="A24" s="7"/>
      <c r="B24" s="5" t="s">
        <v>61</v>
      </c>
      <c r="C24" s="6"/>
      <c r="D24" s="6"/>
      <c r="E24" s="6"/>
      <c r="F24" s="6"/>
      <c r="G24" s="20">
        <v>102</v>
      </c>
      <c r="H24" s="6">
        <f t="shared" si="2"/>
        <v>102</v>
      </c>
    </row>
    <row r="25" spans="1:8">
      <c r="A25" s="7"/>
      <c r="B25" s="5" t="s">
        <v>44</v>
      </c>
      <c r="C25" s="6"/>
      <c r="D25" s="6"/>
      <c r="E25" s="6">
        <v>142</v>
      </c>
      <c r="F25" s="6"/>
      <c r="G25" s="20"/>
      <c r="H25" s="6">
        <f t="shared" si="2"/>
        <v>142</v>
      </c>
    </row>
    <row r="26" spans="1:8">
      <c r="A26" s="7"/>
      <c r="B26" s="5" t="s">
        <v>65</v>
      </c>
      <c r="C26" s="6"/>
      <c r="D26" s="6"/>
      <c r="E26" s="6"/>
      <c r="F26" s="6"/>
      <c r="G26" s="20">
        <v>148</v>
      </c>
      <c r="H26" s="6">
        <f t="shared" si="2"/>
        <v>148</v>
      </c>
    </row>
    <row r="27" spans="1:8">
      <c r="A27" s="7"/>
      <c r="B27" s="5" t="s">
        <v>63</v>
      </c>
      <c r="C27" s="6"/>
      <c r="D27" s="6"/>
      <c r="E27" s="6"/>
      <c r="F27" s="6"/>
      <c r="G27" s="20">
        <v>111</v>
      </c>
      <c r="H27" s="6">
        <f t="shared" si="2"/>
        <v>111</v>
      </c>
    </row>
    <row r="28" spans="1:8">
      <c r="A28" s="7"/>
      <c r="B28" s="5" t="s">
        <v>62</v>
      </c>
      <c r="C28" s="6"/>
      <c r="D28" s="6"/>
      <c r="E28" s="6"/>
      <c r="F28" s="6"/>
      <c r="G28" s="20">
        <v>73</v>
      </c>
      <c r="H28" s="6">
        <f t="shared" si="2"/>
        <v>73</v>
      </c>
    </row>
    <row r="29" spans="1:8">
      <c r="A29" s="7"/>
      <c r="B29" s="5" t="s">
        <v>66</v>
      </c>
      <c r="C29" s="6"/>
      <c r="D29" s="6"/>
      <c r="E29" s="6"/>
      <c r="F29" s="6"/>
      <c r="G29" s="20">
        <v>96</v>
      </c>
      <c r="H29" s="6">
        <f t="shared" si="2"/>
        <v>96</v>
      </c>
    </row>
    <row r="30" spans="1:8">
      <c r="A30" s="7"/>
      <c r="B30" s="5" t="s">
        <v>50</v>
      </c>
      <c r="C30" s="6"/>
      <c r="D30" s="6"/>
      <c r="E30" s="6">
        <v>220</v>
      </c>
      <c r="F30" s="6"/>
      <c r="G30" s="20"/>
      <c r="H30" s="6">
        <f t="shared" si="2"/>
        <v>220</v>
      </c>
    </row>
    <row r="31" spans="1:8">
      <c r="A31" s="7"/>
      <c r="B31" s="5" t="s">
        <v>49</v>
      </c>
      <c r="C31" s="6"/>
      <c r="D31" s="6"/>
      <c r="E31" s="6">
        <v>507</v>
      </c>
      <c r="F31" s="6"/>
      <c r="G31" s="20"/>
      <c r="H31" s="6">
        <f t="shared" si="2"/>
        <v>507</v>
      </c>
    </row>
    <row r="32" spans="1:8">
      <c r="A32" s="7"/>
      <c r="B32" s="5" t="s">
        <v>89</v>
      </c>
      <c r="C32" s="6"/>
      <c r="D32" s="6">
        <v>96</v>
      </c>
      <c r="E32" s="6"/>
      <c r="F32" s="6"/>
      <c r="G32" s="20"/>
      <c r="H32" s="6">
        <f t="shared" si="0"/>
        <v>96</v>
      </c>
    </row>
    <row r="33" spans="1:8">
      <c r="A33" s="7"/>
      <c r="B33" s="5" t="s">
        <v>88</v>
      </c>
      <c r="C33" s="6"/>
      <c r="D33" s="6"/>
      <c r="E33" s="6"/>
      <c r="F33" s="6"/>
      <c r="G33" s="20">
        <v>96</v>
      </c>
      <c r="H33" s="6">
        <f t="shared" ref="H33:H38" si="3">SUM(C33:G33)</f>
        <v>96</v>
      </c>
    </row>
    <row r="34" spans="1:8">
      <c r="A34" s="7"/>
      <c r="B34" s="5" t="s">
        <v>45</v>
      </c>
      <c r="C34" s="6"/>
      <c r="D34" s="6"/>
      <c r="E34" s="6">
        <v>162</v>
      </c>
      <c r="F34" s="6"/>
      <c r="G34" s="20"/>
      <c r="H34" s="6">
        <f t="shared" si="3"/>
        <v>162</v>
      </c>
    </row>
    <row r="35" spans="1:8">
      <c r="A35" s="7"/>
      <c r="B35" s="5" t="s">
        <v>46</v>
      </c>
      <c r="C35" s="6"/>
      <c r="D35" s="6"/>
      <c r="E35" s="6">
        <v>391</v>
      </c>
      <c r="F35" s="6"/>
      <c r="G35" s="20"/>
      <c r="H35" s="6">
        <f t="shared" si="3"/>
        <v>391</v>
      </c>
    </row>
    <row r="36" spans="1:8">
      <c r="A36" s="7"/>
      <c r="B36" s="5" t="s">
        <v>53</v>
      </c>
      <c r="C36" s="6"/>
      <c r="D36" s="6"/>
      <c r="E36" s="6"/>
      <c r="F36" s="6">
        <v>362</v>
      </c>
      <c r="G36" s="20"/>
      <c r="H36" s="6">
        <f t="shared" si="3"/>
        <v>362</v>
      </c>
    </row>
    <row r="37" spans="1:8">
      <c r="A37" s="7"/>
      <c r="B37" s="5" t="s">
        <v>54</v>
      </c>
      <c r="C37" s="6"/>
      <c r="D37" s="6"/>
      <c r="E37" s="6"/>
      <c r="F37" s="6">
        <v>180</v>
      </c>
      <c r="G37" s="20"/>
      <c r="H37" s="6">
        <f t="shared" si="3"/>
        <v>180</v>
      </c>
    </row>
    <row r="38" spans="1:8">
      <c r="A38" s="7"/>
      <c r="B38" s="5" t="s">
        <v>48</v>
      </c>
      <c r="C38" s="6"/>
      <c r="D38" s="6"/>
      <c r="E38" s="6">
        <v>43</v>
      </c>
      <c r="F38" s="6"/>
      <c r="G38" s="20"/>
      <c r="H38" s="6">
        <f t="shared" si="3"/>
        <v>43</v>
      </c>
    </row>
    <row r="39" spans="1:8">
      <c r="A39" s="7"/>
      <c r="B39" s="5" t="s">
        <v>90</v>
      </c>
      <c r="C39" s="6"/>
      <c r="D39" s="6">
        <v>93</v>
      </c>
      <c r="E39" s="6"/>
      <c r="F39" s="6"/>
      <c r="G39" s="20"/>
      <c r="H39" s="6"/>
    </row>
    <row r="40" spans="1:8">
      <c r="A40" s="7"/>
      <c r="B40" s="5" t="s">
        <v>51</v>
      </c>
      <c r="C40" s="6"/>
      <c r="D40" s="6"/>
      <c r="E40" s="6"/>
      <c r="F40" s="6">
        <v>262</v>
      </c>
      <c r="G40" s="20"/>
      <c r="H40" s="6">
        <f t="shared" si="0"/>
        <v>262</v>
      </c>
    </row>
    <row r="41" spans="1:8">
      <c r="A41" s="7"/>
      <c r="B41" s="17" t="s">
        <v>87</v>
      </c>
      <c r="C41" s="6">
        <v>152</v>
      </c>
      <c r="D41" s="6"/>
      <c r="E41" s="6"/>
      <c r="F41" s="6"/>
      <c r="G41" s="20"/>
      <c r="H41" s="6">
        <f>SUM(C41:G41)</f>
        <v>152</v>
      </c>
    </row>
    <row r="42" spans="1:8" ht="45">
      <c r="A42" s="7"/>
      <c r="B42" s="8" t="s">
        <v>52</v>
      </c>
      <c r="C42" s="6"/>
      <c r="D42" s="6"/>
      <c r="E42" s="6"/>
      <c r="F42" s="6">
        <v>744</v>
      </c>
      <c r="G42" s="20"/>
      <c r="H42" s="6">
        <f t="shared" si="0"/>
        <v>744</v>
      </c>
    </row>
    <row r="43" spans="1:8">
      <c r="A43" s="7"/>
      <c r="B43" s="5" t="s">
        <v>56</v>
      </c>
      <c r="C43" s="6"/>
      <c r="D43" s="6"/>
      <c r="E43" s="6"/>
      <c r="F43" s="6">
        <v>115</v>
      </c>
      <c r="G43" s="20"/>
      <c r="H43" s="6">
        <f t="shared" si="0"/>
        <v>115</v>
      </c>
    </row>
    <row r="44" spans="1:8" s="2" customFormat="1" ht="18.75">
      <c r="A44" s="9"/>
      <c r="B44" s="4" t="s">
        <v>9</v>
      </c>
      <c r="C44" s="10">
        <f t="shared" ref="C44:H44" si="4">SUM(C18:C43)</f>
        <v>392</v>
      </c>
      <c r="D44" s="10">
        <f t="shared" si="4"/>
        <v>189</v>
      </c>
      <c r="E44" s="10">
        <f t="shared" si="4"/>
        <v>1465</v>
      </c>
      <c r="F44" s="10">
        <f t="shared" si="4"/>
        <v>1663</v>
      </c>
      <c r="G44" s="22">
        <f t="shared" si="4"/>
        <v>1356</v>
      </c>
      <c r="H44" s="10">
        <f t="shared" si="4"/>
        <v>4972</v>
      </c>
    </row>
    <row r="45" spans="1:8">
      <c r="A45" s="7"/>
      <c r="B45" s="5"/>
      <c r="C45" s="6"/>
      <c r="D45" s="6"/>
      <c r="E45" s="6"/>
      <c r="F45" s="6"/>
      <c r="G45" s="20"/>
      <c r="H45" s="6"/>
    </row>
    <row r="46" spans="1:8">
      <c r="A46" s="7" t="s">
        <v>10</v>
      </c>
      <c r="B46" s="14" t="s">
        <v>82</v>
      </c>
      <c r="C46" s="11">
        <v>0</v>
      </c>
      <c r="D46" s="11">
        <v>1676521</v>
      </c>
      <c r="E46" s="11">
        <v>2319620</v>
      </c>
      <c r="F46" s="11">
        <v>3245290</v>
      </c>
      <c r="G46" s="21">
        <v>1726700</v>
      </c>
      <c r="H46" s="6">
        <f>SUM(C46:G46)</f>
        <v>8968131</v>
      </c>
    </row>
    <row r="47" spans="1:8">
      <c r="A47" s="7"/>
      <c r="B47" s="14" t="s">
        <v>83</v>
      </c>
      <c r="C47" s="6"/>
      <c r="D47" s="6"/>
      <c r="E47" s="6"/>
      <c r="F47" s="6"/>
      <c r="G47" s="20"/>
      <c r="H47" s="6">
        <f t="shared" ref="H47:H77" si="5">SUM(C47:G47)</f>
        <v>0</v>
      </c>
    </row>
    <row r="48" spans="1:8">
      <c r="A48" s="7"/>
      <c r="B48" s="5" t="s">
        <v>78</v>
      </c>
      <c r="C48" s="6"/>
      <c r="D48" s="6"/>
      <c r="E48" s="6"/>
      <c r="F48" s="6"/>
      <c r="G48" s="20">
        <v>155</v>
      </c>
      <c r="H48" s="6">
        <f t="shared" ref="H48:H57" si="6">SUM(C48:G48)</f>
        <v>155</v>
      </c>
    </row>
    <row r="49" spans="1:8">
      <c r="A49" s="7"/>
      <c r="B49" s="5" t="s">
        <v>17</v>
      </c>
      <c r="C49" s="6"/>
      <c r="D49" s="6"/>
      <c r="E49" s="6">
        <v>90</v>
      </c>
      <c r="F49" s="6"/>
      <c r="G49" s="20"/>
      <c r="H49" s="6">
        <f t="shared" si="6"/>
        <v>90</v>
      </c>
    </row>
    <row r="50" spans="1:8">
      <c r="A50" s="7"/>
      <c r="B50" s="5" t="s">
        <v>18</v>
      </c>
      <c r="C50" s="6"/>
      <c r="D50" s="6"/>
      <c r="E50" s="6">
        <v>76</v>
      </c>
      <c r="F50" s="6"/>
      <c r="G50" s="20"/>
      <c r="H50" s="6">
        <f t="shared" si="6"/>
        <v>76</v>
      </c>
    </row>
    <row r="51" spans="1:8">
      <c r="A51" s="7"/>
      <c r="B51" s="5" t="s">
        <v>70</v>
      </c>
      <c r="C51" s="6"/>
      <c r="D51" s="6">
        <v>55</v>
      </c>
      <c r="E51" s="6"/>
      <c r="F51" s="6"/>
      <c r="G51" s="20"/>
      <c r="H51" s="6">
        <f t="shared" si="6"/>
        <v>55</v>
      </c>
    </row>
    <row r="52" spans="1:8">
      <c r="A52" s="7"/>
      <c r="B52" s="5" t="s">
        <v>29</v>
      </c>
      <c r="C52" s="6"/>
      <c r="D52" s="6"/>
      <c r="E52" s="6"/>
      <c r="F52" s="6">
        <v>125</v>
      </c>
      <c r="G52" s="20"/>
      <c r="H52" s="6">
        <f t="shared" si="6"/>
        <v>125</v>
      </c>
    </row>
    <row r="53" spans="1:8">
      <c r="A53" s="7"/>
      <c r="B53" s="5" t="s">
        <v>15</v>
      </c>
      <c r="C53" s="6"/>
      <c r="D53" s="6"/>
      <c r="E53" s="6">
        <v>85</v>
      </c>
      <c r="F53" s="6"/>
      <c r="G53" s="20"/>
      <c r="H53" s="6">
        <f t="shared" si="6"/>
        <v>85</v>
      </c>
    </row>
    <row r="54" spans="1:8">
      <c r="A54" s="7"/>
      <c r="B54" s="5" t="s">
        <v>16</v>
      </c>
      <c r="C54" s="6"/>
      <c r="D54" s="6"/>
      <c r="E54" s="6">
        <v>220</v>
      </c>
      <c r="F54" s="6"/>
      <c r="G54" s="20"/>
      <c r="H54" s="6">
        <f t="shared" si="6"/>
        <v>220</v>
      </c>
    </row>
    <row r="55" spans="1:8">
      <c r="A55" s="7"/>
      <c r="B55" s="5" t="s">
        <v>77</v>
      </c>
      <c r="C55" s="6"/>
      <c r="D55" s="6"/>
      <c r="E55" s="6">
        <v>70</v>
      </c>
      <c r="F55" s="6"/>
      <c r="G55" s="20"/>
      <c r="H55" s="6">
        <f t="shared" si="6"/>
        <v>70</v>
      </c>
    </row>
    <row r="56" spans="1:8">
      <c r="A56" s="7"/>
      <c r="B56" s="5" t="s">
        <v>81</v>
      </c>
      <c r="C56" s="6"/>
      <c r="D56" s="6"/>
      <c r="E56" s="6"/>
      <c r="F56" s="6"/>
      <c r="G56" s="20">
        <v>211</v>
      </c>
      <c r="H56" s="6">
        <f t="shared" si="6"/>
        <v>211</v>
      </c>
    </row>
    <row r="57" spans="1:8">
      <c r="A57" s="7"/>
      <c r="B57" s="5" t="s">
        <v>36</v>
      </c>
      <c r="C57" s="6"/>
      <c r="D57" s="6"/>
      <c r="E57" s="6"/>
      <c r="F57" s="6">
        <v>82</v>
      </c>
      <c r="G57" s="20"/>
      <c r="H57" s="6">
        <f t="shared" si="6"/>
        <v>82</v>
      </c>
    </row>
    <row r="58" spans="1:8">
      <c r="A58" s="7"/>
      <c r="B58" s="5" t="s">
        <v>69</v>
      </c>
      <c r="C58" s="6"/>
      <c r="D58" s="6">
        <v>105</v>
      </c>
      <c r="E58" s="6"/>
      <c r="F58" s="6"/>
      <c r="G58" s="20"/>
      <c r="H58" s="6">
        <f t="shared" si="5"/>
        <v>105</v>
      </c>
    </row>
    <row r="59" spans="1:8">
      <c r="A59" s="7"/>
      <c r="B59" s="5" t="s">
        <v>71</v>
      </c>
      <c r="C59" s="6"/>
      <c r="D59" s="6">
        <v>84</v>
      </c>
      <c r="E59" s="6"/>
      <c r="F59" s="6"/>
      <c r="G59" s="20"/>
      <c r="H59" s="6">
        <f t="shared" si="5"/>
        <v>84</v>
      </c>
    </row>
    <row r="60" spans="1:8">
      <c r="A60" s="7"/>
      <c r="B60" s="5" t="s">
        <v>34</v>
      </c>
      <c r="C60" s="6"/>
      <c r="D60" s="6"/>
      <c r="E60" s="6"/>
      <c r="F60" s="6">
        <v>169</v>
      </c>
      <c r="G60" s="20"/>
      <c r="H60" s="6">
        <f>SUM(C60:G60)</f>
        <v>169</v>
      </c>
    </row>
    <row r="61" spans="1:8">
      <c r="A61" s="7"/>
      <c r="B61" s="5" t="s">
        <v>35</v>
      </c>
      <c r="C61" s="6"/>
      <c r="D61" s="6"/>
      <c r="E61" s="6"/>
      <c r="F61" s="6">
        <v>120</v>
      </c>
      <c r="G61" s="20"/>
      <c r="H61" s="6">
        <f>SUM(C61:G61)</f>
        <v>120</v>
      </c>
    </row>
    <row r="62" spans="1:8">
      <c r="A62" s="7"/>
      <c r="B62" s="5" t="s">
        <v>72</v>
      </c>
      <c r="C62" s="6"/>
      <c r="D62" s="6">
        <v>100</v>
      </c>
      <c r="E62" s="6"/>
      <c r="F62" s="6"/>
      <c r="G62" s="20"/>
      <c r="H62" s="6">
        <f t="shared" si="5"/>
        <v>100</v>
      </c>
    </row>
    <row r="63" spans="1:8">
      <c r="A63" s="7"/>
      <c r="B63" s="5" t="s">
        <v>76</v>
      </c>
      <c r="C63" s="6"/>
      <c r="D63" s="6">
        <v>148</v>
      </c>
      <c r="E63" s="6"/>
      <c r="F63" s="6"/>
      <c r="G63" s="20"/>
      <c r="H63" s="6">
        <f>SUM(C63:G63)</f>
        <v>148</v>
      </c>
    </row>
    <row r="64" spans="1:8" ht="30">
      <c r="A64" s="7"/>
      <c r="B64" s="8" t="s">
        <v>11</v>
      </c>
      <c r="C64" s="6"/>
      <c r="D64" s="6">
        <v>175</v>
      </c>
      <c r="E64" s="6"/>
      <c r="F64" s="6"/>
      <c r="G64" s="20"/>
      <c r="H64" s="6">
        <f>SUM(C64:G64)</f>
        <v>175</v>
      </c>
    </row>
    <row r="65" spans="1:8">
      <c r="A65" s="7"/>
      <c r="B65" s="5" t="s">
        <v>31</v>
      </c>
      <c r="C65" s="6"/>
      <c r="D65" s="6"/>
      <c r="E65" s="6"/>
      <c r="F65" s="6">
        <v>123</v>
      </c>
      <c r="G65" s="20"/>
      <c r="H65" s="6">
        <f>SUM(C65:G65)</f>
        <v>123</v>
      </c>
    </row>
    <row r="66" spans="1:8">
      <c r="A66" s="7"/>
      <c r="B66" s="5" t="s">
        <v>79</v>
      </c>
      <c r="C66" s="6"/>
      <c r="D66" s="6"/>
      <c r="E66" s="6"/>
      <c r="F66" s="6"/>
      <c r="G66" s="20">
        <v>175</v>
      </c>
      <c r="H66" s="6">
        <f>SUM(C66:G66)</f>
        <v>175</v>
      </c>
    </row>
    <row r="67" spans="1:8">
      <c r="A67" s="7"/>
      <c r="B67" s="5" t="s">
        <v>13</v>
      </c>
      <c r="C67" s="6"/>
      <c r="D67" s="6"/>
      <c r="E67" s="6">
        <v>55</v>
      </c>
      <c r="F67" s="6"/>
      <c r="G67" s="20"/>
      <c r="H67" s="6">
        <f t="shared" si="5"/>
        <v>55</v>
      </c>
    </row>
    <row r="68" spans="1:8">
      <c r="A68" s="7"/>
      <c r="B68" s="5" t="s">
        <v>20</v>
      </c>
      <c r="C68" s="6"/>
      <c r="D68" s="6"/>
      <c r="E68" s="6">
        <v>90</v>
      </c>
      <c r="F68" s="6"/>
      <c r="G68" s="20"/>
      <c r="H68" s="6">
        <f>SUM(C68:G68)</f>
        <v>90</v>
      </c>
    </row>
    <row r="69" spans="1:8">
      <c r="A69" s="7"/>
      <c r="B69" s="5" t="s">
        <v>14</v>
      </c>
      <c r="C69" s="6"/>
      <c r="D69" s="6"/>
      <c r="E69" s="6">
        <v>115</v>
      </c>
      <c r="F69" s="6"/>
      <c r="G69" s="20"/>
      <c r="H69" s="6">
        <f t="shared" si="5"/>
        <v>115</v>
      </c>
    </row>
    <row r="70" spans="1:8">
      <c r="A70" s="7"/>
      <c r="B70" s="5" t="s">
        <v>12</v>
      </c>
      <c r="C70" s="6"/>
      <c r="D70" s="6"/>
      <c r="E70" s="6">
        <v>92</v>
      </c>
      <c r="F70" s="6"/>
      <c r="G70" s="20"/>
      <c r="H70" s="6">
        <f>SUM(C70:G70)</f>
        <v>92</v>
      </c>
    </row>
    <row r="71" spans="1:8">
      <c r="A71" s="7"/>
      <c r="B71" s="5" t="s">
        <v>32</v>
      </c>
      <c r="C71" s="6"/>
      <c r="D71" s="6"/>
      <c r="E71" s="6"/>
      <c r="F71" s="11">
        <v>195</v>
      </c>
      <c r="G71" s="21"/>
      <c r="H71" s="6">
        <f>SUM(C71:G71)</f>
        <v>195</v>
      </c>
    </row>
    <row r="72" spans="1:8">
      <c r="A72" s="7"/>
      <c r="B72" s="5" t="s">
        <v>19</v>
      </c>
      <c r="C72" s="6"/>
      <c r="D72" s="6"/>
      <c r="E72" s="6">
        <v>90</v>
      </c>
      <c r="F72" s="6"/>
      <c r="G72" s="20"/>
      <c r="H72" s="6">
        <f t="shared" si="5"/>
        <v>90</v>
      </c>
    </row>
    <row r="73" spans="1:8">
      <c r="A73" s="7"/>
      <c r="B73" s="5" t="s">
        <v>73</v>
      </c>
      <c r="C73" s="6"/>
      <c r="D73" s="6">
        <v>100</v>
      </c>
      <c r="E73" s="6"/>
      <c r="F73" s="6"/>
      <c r="G73" s="20"/>
      <c r="H73" s="6">
        <f>SUM(C73:G73)</f>
        <v>100</v>
      </c>
    </row>
    <row r="74" spans="1:8">
      <c r="A74" s="7"/>
      <c r="B74" s="5" t="s">
        <v>74</v>
      </c>
      <c r="C74" s="6"/>
      <c r="D74" s="6">
        <v>96</v>
      </c>
      <c r="E74" s="6"/>
      <c r="F74" s="6"/>
      <c r="G74" s="20"/>
      <c r="H74" s="6">
        <f>SUM(C74:G74)</f>
        <v>96</v>
      </c>
    </row>
    <row r="75" spans="1:8">
      <c r="A75" s="7"/>
      <c r="B75" s="5" t="s">
        <v>75</v>
      </c>
      <c r="C75" s="6"/>
      <c r="D75" s="6">
        <v>125</v>
      </c>
      <c r="E75" s="6"/>
      <c r="F75" s="6"/>
      <c r="G75" s="20"/>
      <c r="H75" s="6">
        <f>SUM(C75:G75)</f>
        <v>125</v>
      </c>
    </row>
    <row r="76" spans="1:8">
      <c r="A76" s="7"/>
      <c r="B76" s="5" t="s">
        <v>80</v>
      </c>
      <c r="C76" s="6"/>
      <c r="D76" s="6"/>
      <c r="E76" s="6"/>
      <c r="F76" s="6"/>
      <c r="G76" s="20">
        <v>227</v>
      </c>
      <c r="H76" s="6">
        <f>SUM(C76:G76)</f>
        <v>227</v>
      </c>
    </row>
    <row r="77" spans="1:8">
      <c r="A77" s="7"/>
      <c r="B77" s="5" t="s">
        <v>33</v>
      </c>
      <c r="C77" s="6"/>
      <c r="D77" s="6"/>
      <c r="E77" s="6"/>
      <c r="F77" s="6">
        <v>232</v>
      </c>
      <c r="G77" s="20"/>
      <c r="H77" s="6">
        <f t="shared" si="5"/>
        <v>232</v>
      </c>
    </row>
    <row r="78" spans="1:8" s="2" customFormat="1" ht="18.75">
      <c r="A78" s="4"/>
      <c r="B78" s="4" t="s">
        <v>21</v>
      </c>
      <c r="C78" s="10">
        <f>SUM(C47:C77)</f>
        <v>0</v>
      </c>
      <c r="D78" s="10">
        <f>SUM(D47:D77)</f>
        <v>988</v>
      </c>
      <c r="E78" s="10">
        <f>SUM(E47:E77)</f>
        <v>983</v>
      </c>
      <c r="F78" s="10">
        <f>SUM(F47:F77)</f>
        <v>1046</v>
      </c>
      <c r="G78" s="22">
        <f>SUM(G47:G77)</f>
        <v>768</v>
      </c>
      <c r="H78" s="10">
        <f>SUM(H58:H77)</f>
        <v>2616</v>
      </c>
    </row>
    <row r="79" spans="1:8">
      <c r="A79" s="5"/>
      <c r="B79" s="5"/>
      <c r="C79" s="6"/>
      <c r="D79" s="6"/>
      <c r="E79" s="6"/>
      <c r="F79" s="6"/>
      <c r="G79" s="20"/>
      <c r="H79" s="6">
        <f>SUM(C79:F79)</f>
        <v>0</v>
      </c>
    </row>
    <row r="80" spans="1:8" ht="18.75">
      <c r="A80" s="5" t="s">
        <v>22</v>
      </c>
      <c r="B80" s="4" t="s">
        <v>23</v>
      </c>
      <c r="C80" s="11"/>
      <c r="D80" s="10">
        <v>1642503</v>
      </c>
      <c r="E80" s="11"/>
      <c r="F80" s="11"/>
      <c r="G80" s="21"/>
      <c r="H80" s="6">
        <f>SUM(C80:G80)</f>
        <v>1642503</v>
      </c>
    </row>
    <row r="81" spans="1:8">
      <c r="A81" s="5"/>
      <c r="B81" s="5"/>
      <c r="C81" s="6"/>
      <c r="D81" s="6"/>
      <c r="E81" s="6"/>
      <c r="F81" s="6"/>
      <c r="G81" s="20"/>
      <c r="H81" s="6"/>
    </row>
    <row r="82" spans="1:8">
      <c r="A82" s="5"/>
      <c r="B82" s="5"/>
      <c r="C82" s="6"/>
      <c r="D82" s="6"/>
      <c r="E82" s="6"/>
      <c r="F82" s="6"/>
      <c r="G82" s="20"/>
      <c r="H82" s="6"/>
    </row>
    <row r="83" spans="1:8" s="2" customFormat="1" ht="18.75">
      <c r="A83" s="4" t="s">
        <v>24</v>
      </c>
      <c r="B83" s="4" t="s">
        <v>84</v>
      </c>
      <c r="C83" s="10">
        <f>C10</f>
        <v>1922000</v>
      </c>
      <c r="D83" s="10">
        <f>D9+D10+D46+D80</f>
        <v>4051074</v>
      </c>
      <c r="E83" s="10">
        <f>E10+E46</f>
        <v>4225170</v>
      </c>
      <c r="F83" s="10">
        <f>F10+F46+F12</f>
        <v>6150010</v>
      </c>
      <c r="G83" s="22">
        <f>G10+G46+G12</f>
        <v>6126900</v>
      </c>
      <c r="H83" s="10">
        <f>SUM(C83:G83)</f>
        <v>22475154</v>
      </c>
    </row>
    <row r="84" spans="1:8" s="2" customFormat="1" ht="18.75">
      <c r="A84" s="4" t="s">
        <v>25</v>
      </c>
      <c r="B84" s="4" t="s">
        <v>26</v>
      </c>
      <c r="C84" s="10">
        <f>C44+C78</f>
        <v>392</v>
      </c>
      <c r="D84" s="10">
        <f>D44+D78</f>
        <v>1177</v>
      </c>
      <c r="E84" s="10">
        <f>E44+E78</f>
        <v>2448</v>
      </c>
      <c r="F84" s="10">
        <f>F44+F78</f>
        <v>2709</v>
      </c>
      <c r="G84" s="22">
        <f>G44+G78</f>
        <v>2124</v>
      </c>
      <c r="H84" s="10">
        <f>SUM(C84:G84)</f>
        <v>8850</v>
      </c>
    </row>
    <row r="85" spans="1:8" ht="18.75">
      <c r="A85" s="4" t="s">
        <v>27</v>
      </c>
      <c r="B85" s="4" t="s">
        <v>85</v>
      </c>
      <c r="C85" s="10">
        <v>628350</v>
      </c>
      <c r="D85" s="10">
        <v>-628350</v>
      </c>
      <c r="E85" s="10">
        <v>689829</v>
      </c>
      <c r="F85" s="10">
        <f>E85+F7-F83</f>
        <v>744027</v>
      </c>
      <c r="G85" s="22">
        <f>F85+G7-G83</f>
        <v>167478</v>
      </c>
      <c r="H85" s="10">
        <f>H7-H83</f>
        <v>167478</v>
      </c>
    </row>
    <row r="86" spans="1:8">
      <c r="C86" s="1"/>
      <c r="D86" s="1"/>
      <c r="E86" s="1"/>
      <c r="F86" s="1"/>
      <c r="G86" s="23"/>
      <c r="H86" s="1">
        <f>SUM(C86:F86)</f>
        <v>0</v>
      </c>
    </row>
    <row r="87" spans="1:8" ht="37.5">
      <c r="B87" s="25" t="s">
        <v>95</v>
      </c>
      <c r="C87" s="24">
        <f>H85</f>
        <v>167478</v>
      </c>
      <c r="D87" s="1"/>
      <c r="E87" s="1"/>
      <c r="F87" s="1"/>
      <c r="G87" s="23"/>
      <c r="H87" s="1"/>
    </row>
    <row r="88" spans="1:8" ht="37.5">
      <c r="B88" s="30" t="s">
        <v>94</v>
      </c>
      <c r="C88" s="24">
        <v>2918530</v>
      </c>
      <c r="D88" s="1"/>
      <c r="E88" s="1"/>
    </row>
    <row r="89" spans="1:8" ht="37.5">
      <c r="B89" s="30" t="s">
        <v>96</v>
      </c>
      <c r="C89" s="24">
        <v>3805555</v>
      </c>
      <c r="D89" s="1"/>
      <c r="E89" s="1"/>
    </row>
    <row r="90" spans="1:8" ht="18.75">
      <c r="B90" s="31" t="s">
        <v>93</v>
      </c>
      <c r="C90" s="24">
        <v>2300</v>
      </c>
      <c r="D90" s="1"/>
      <c r="E90" s="1"/>
      <c r="F90" s="1"/>
      <c r="G90" s="23"/>
      <c r="H90" s="1"/>
    </row>
    <row r="91" spans="1:8" ht="37.5">
      <c r="B91" s="32" t="s">
        <v>97</v>
      </c>
      <c r="C91" s="24">
        <v>7130000</v>
      </c>
      <c r="D91" s="1"/>
      <c r="E91" s="1"/>
    </row>
    <row r="92" spans="1:8" s="26" customFormat="1" ht="18.75">
      <c r="B92" s="27" t="s">
        <v>98</v>
      </c>
      <c r="C92" s="28">
        <f>C91-(C87+C89-C88)</f>
        <v>6075497</v>
      </c>
      <c r="D92" s="29"/>
      <c r="E92" s="29"/>
    </row>
    <row r="93" spans="1:8">
      <c r="B93" s="39" t="s">
        <v>116</v>
      </c>
      <c r="C93" s="6">
        <f>C92/604</f>
        <v>10058.769867549669</v>
      </c>
      <c r="D93" s="1"/>
      <c r="E93" s="1"/>
    </row>
    <row r="94" spans="1:8">
      <c r="B94" s="13"/>
      <c r="C94" s="1"/>
      <c r="D94" s="1"/>
      <c r="E94" s="1"/>
    </row>
    <row r="95" spans="1:8">
      <c r="B95" s="13"/>
      <c r="C95" s="1"/>
      <c r="D95" s="1"/>
      <c r="E95" s="1"/>
    </row>
    <row r="96" spans="1:8">
      <c r="B96" s="13"/>
      <c r="D96" s="1"/>
      <c r="E96" s="1"/>
    </row>
    <row r="97" spans="2:5">
      <c r="B97" s="13"/>
      <c r="D97" s="1"/>
      <c r="E97" s="1"/>
    </row>
    <row r="98" spans="2:5">
      <c r="B98" s="13"/>
      <c r="D98" s="1"/>
      <c r="E98" s="1"/>
    </row>
    <row r="99" spans="2:5">
      <c r="D99" s="1"/>
      <c r="E99" s="1"/>
    </row>
    <row r="100" spans="2:5" ht="15.75">
      <c r="D100" s="15"/>
      <c r="E100" s="1"/>
    </row>
    <row r="101" spans="2:5">
      <c r="D101" s="1"/>
      <c r="E101" s="1"/>
    </row>
    <row r="102" spans="2:5" ht="18.75">
      <c r="B102" s="2"/>
      <c r="D102" s="1"/>
      <c r="E102" s="1"/>
    </row>
    <row r="103" spans="2:5">
      <c r="D103" s="1"/>
      <c r="E103" s="1"/>
    </row>
    <row r="104" spans="2:5">
      <c r="D104" s="1"/>
      <c r="E104" s="1"/>
    </row>
    <row r="105" spans="2:5">
      <c r="D105" s="1"/>
      <c r="E105" s="1"/>
    </row>
    <row r="106" spans="2:5">
      <c r="D106" s="1"/>
      <c r="E106" s="1"/>
    </row>
    <row r="107" spans="2:5">
      <c r="D107" s="1"/>
      <c r="E107" s="1"/>
    </row>
    <row r="108" spans="2:5">
      <c r="D108" s="1"/>
      <c r="E108" s="1"/>
    </row>
    <row r="109" spans="2:5">
      <c r="D109" s="1"/>
      <c r="E109" s="1"/>
    </row>
    <row r="110" spans="2:5">
      <c r="D110" s="1"/>
      <c r="E110" s="1"/>
    </row>
    <row r="111" spans="2:5">
      <c r="D111" s="1"/>
      <c r="E111" s="1"/>
    </row>
    <row r="112" spans="2:5">
      <c r="D112" s="1"/>
      <c r="E112" s="1"/>
    </row>
    <row r="113" spans="3:5">
      <c r="D113" s="1"/>
      <c r="E113" s="1"/>
    </row>
    <row r="114" spans="3:5">
      <c r="D114" s="1"/>
      <c r="E114" s="1"/>
    </row>
    <row r="115" spans="3:5">
      <c r="D115" s="1"/>
      <c r="E115" s="1"/>
    </row>
    <row r="116" spans="3:5">
      <c r="D116" s="1"/>
      <c r="E116" s="1"/>
    </row>
    <row r="117" spans="3:5" ht="15.75">
      <c r="C117" s="1"/>
      <c r="D117" s="15"/>
      <c r="E117" s="1"/>
    </row>
    <row r="118" spans="3:5" ht="15.75">
      <c r="C118" s="1"/>
      <c r="D118" s="15"/>
      <c r="E118" s="1"/>
    </row>
    <row r="119" spans="3:5" ht="15.75">
      <c r="C119" s="1"/>
      <c r="D119" s="15"/>
      <c r="E119" s="1"/>
    </row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H9" sqref="H9"/>
    </sheetView>
  </sheetViews>
  <sheetFormatPr defaultRowHeight="15"/>
  <cols>
    <col min="2" max="2" width="67.5703125" customWidth="1"/>
    <col min="3" max="3" width="12.42578125" customWidth="1"/>
    <col min="4" max="4" width="16.5703125" bestFit="1" customWidth="1"/>
    <col min="5" max="5" width="20.7109375" bestFit="1" customWidth="1"/>
  </cols>
  <sheetData>
    <row r="2" spans="1:5" ht="21">
      <c r="B2" s="33" t="s">
        <v>99</v>
      </c>
    </row>
    <row r="4" spans="1:5" s="38" customFormat="1" ht="37.5">
      <c r="A4" s="36" t="s">
        <v>100</v>
      </c>
      <c r="B4" s="36" t="s">
        <v>101</v>
      </c>
      <c r="C4" s="36" t="s">
        <v>110</v>
      </c>
      <c r="D4" s="36" t="s">
        <v>104</v>
      </c>
      <c r="E4" s="37" t="s">
        <v>102</v>
      </c>
    </row>
    <row r="5" spans="1:5" ht="18.75">
      <c r="A5" s="27"/>
      <c r="B5" s="27"/>
      <c r="C5" s="27"/>
      <c r="D5" s="27"/>
      <c r="E5" s="27"/>
    </row>
    <row r="6" spans="1:5" ht="18.75">
      <c r="A6" s="36">
        <v>1</v>
      </c>
      <c r="B6" s="27" t="s">
        <v>103</v>
      </c>
      <c r="C6" s="36">
        <v>1</v>
      </c>
      <c r="D6" s="27" t="s">
        <v>105</v>
      </c>
      <c r="E6" s="28">
        <v>167478</v>
      </c>
    </row>
    <row r="7" spans="1:5" ht="37.5">
      <c r="A7" s="36">
        <v>2</v>
      </c>
      <c r="B7" s="34" t="s">
        <v>96</v>
      </c>
      <c r="C7" s="37">
        <v>2</v>
      </c>
      <c r="D7" s="34" t="s">
        <v>105</v>
      </c>
      <c r="E7" s="28">
        <v>3805555</v>
      </c>
    </row>
    <row r="8" spans="1:5" ht="18.75">
      <c r="A8" s="36">
        <v>3</v>
      </c>
      <c r="B8" s="27" t="s">
        <v>94</v>
      </c>
      <c r="C8" s="36">
        <v>3</v>
      </c>
      <c r="D8" s="27" t="s">
        <v>105</v>
      </c>
      <c r="E8" s="28">
        <v>2918530</v>
      </c>
    </row>
    <row r="9" spans="1:5" ht="56.25">
      <c r="A9" s="36">
        <v>4</v>
      </c>
      <c r="B9" s="34" t="s">
        <v>112</v>
      </c>
      <c r="C9" s="36">
        <v>4</v>
      </c>
      <c r="D9" s="27" t="s">
        <v>105</v>
      </c>
      <c r="E9" s="28">
        <f>E6+E7-E8</f>
        <v>1054503</v>
      </c>
    </row>
    <row r="10" spans="1:5" ht="18.75">
      <c r="A10" s="36">
        <v>5</v>
      </c>
      <c r="B10" s="27" t="s">
        <v>106</v>
      </c>
      <c r="C10" s="36">
        <v>5</v>
      </c>
      <c r="D10" s="27" t="s">
        <v>107</v>
      </c>
      <c r="E10" s="28">
        <v>2300</v>
      </c>
    </row>
    <row r="11" spans="1:5" ht="18.75">
      <c r="A11" s="36">
        <v>6</v>
      </c>
      <c r="B11" s="27" t="s">
        <v>108</v>
      </c>
      <c r="C11" s="36">
        <v>6</v>
      </c>
      <c r="D11" s="27" t="s">
        <v>109</v>
      </c>
      <c r="E11" s="28">
        <v>3100</v>
      </c>
    </row>
    <row r="12" spans="1:5" ht="18.75">
      <c r="A12" s="36">
        <v>7</v>
      </c>
      <c r="B12" s="35" t="s">
        <v>111</v>
      </c>
      <c r="C12" s="36">
        <v>7</v>
      </c>
      <c r="D12" s="27" t="s">
        <v>105</v>
      </c>
      <c r="E12" s="28">
        <f>E10*E11</f>
        <v>7130000</v>
      </c>
    </row>
    <row r="13" spans="1:5" ht="18.75">
      <c r="A13" s="36">
        <v>8</v>
      </c>
      <c r="B13" s="35" t="s">
        <v>113</v>
      </c>
      <c r="C13" s="36">
        <v>8</v>
      </c>
      <c r="D13" s="27" t="s">
        <v>105</v>
      </c>
      <c r="E13" s="28">
        <f>(E12-E9)/604</f>
        <v>10058.769867549669</v>
      </c>
    </row>
    <row r="14" spans="1:5" ht="18.75">
      <c r="A14" s="36">
        <v>9</v>
      </c>
      <c r="B14" s="35" t="s">
        <v>115</v>
      </c>
      <c r="C14" s="36">
        <v>9</v>
      </c>
      <c r="D14" s="27" t="s">
        <v>114</v>
      </c>
      <c r="E14" s="28">
        <v>604</v>
      </c>
    </row>
    <row r="15" spans="1:5">
      <c r="E15" s="1"/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2023-10-22T01:33:59Z</dcterms:modified>
</cp:coreProperties>
</file>